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D3" i="2" l="1"/>
  <c r="J141" i="1" l="1"/>
  <c r="J136" i="1"/>
  <c r="J135" i="1"/>
  <c r="G134" i="1"/>
  <c r="J133" i="1"/>
  <c r="J128" i="1"/>
  <c r="J127" i="1"/>
  <c r="G126" i="1"/>
  <c r="C37" i="3"/>
  <c r="D94" i="1" s="1"/>
  <c r="C45" i="3"/>
  <c r="A106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7" i="1"/>
  <c r="A103" i="1"/>
  <c r="G102" i="1"/>
  <c r="A102" i="1"/>
  <c r="J101" i="1"/>
  <c r="J96" i="1"/>
  <c r="J95" i="1"/>
  <c r="G94" i="1"/>
  <c r="K94" i="1"/>
  <c r="A116" i="1" l="1"/>
  <c r="D110" i="1"/>
  <c r="A113" i="1"/>
  <c r="A114" i="1"/>
  <c r="A110" i="1"/>
  <c r="A111" i="1"/>
  <c r="A115" i="1"/>
  <c r="F110" i="1"/>
  <c r="D102" i="1"/>
  <c r="A104" i="1"/>
  <c r="A108" i="1"/>
  <c r="F102" i="1"/>
  <c r="A105" i="1"/>
  <c r="A109" i="1"/>
  <c r="A119" i="1"/>
  <c r="A123" i="1"/>
  <c r="A118" i="1"/>
  <c r="D118" i="1"/>
  <c r="A120" i="1"/>
  <c r="A124" i="1"/>
  <c r="F118" i="1"/>
  <c r="A121" i="1"/>
  <c r="A125" i="1"/>
  <c r="A100" i="1"/>
  <c r="A98" i="1"/>
  <c r="A94" i="1"/>
  <c r="A95" i="1"/>
  <c r="A99" i="1"/>
  <c r="F134" i="1"/>
  <c r="A137" i="1"/>
  <c r="A141" i="1"/>
  <c r="A138" i="1"/>
  <c r="A96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7" i="1"/>
  <c r="F187" i="1"/>
  <c r="H184" i="1"/>
  <c r="F184" i="1"/>
  <c r="H168" i="1"/>
  <c r="F168" i="1"/>
  <c r="H166" i="1"/>
  <c r="H169" i="1"/>
  <c r="H180" i="1"/>
  <c r="H167" i="1"/>
  <c r="H176" i="1"/>
  <c r="F177" i="1"/>
  <c r="H177" i="1"/>
  <c r="F169" i="1"/>
  <c r="F173" i="1"/>
  <c r="F179" i="1"/>
  <c r="F167" i="1"/>
  <c r="H173" i="1"/>
  <c r="F165" i="1"/>
  <c r="H179" i="1"/>
  <c r="H172" i="1"/>
  <c r="F178" i="1"/>
  <c r="H178" i="1"/>
  <c r="H165" i="1"/>
  <c r="F164" i="1"/>
  <c r="F180" i="1"/>
  <c r="F172" i="1"/>
  <c r="F171" i="1"/>
  <c r="H171" i="1"/>
  <c r="H164" i="1"/>
  <c r="F176" i="1"/>
  <c r="F185" i="1"/>
  <c r="F175" i="1"/>
  <c r="H170" i="1"/>
  <c r="F181" i="1"/>
  <c r="F182" i="1"/>
  <c r="H185" i="1"/>
  <c r="H181" i="1"/>
  <c r="F166" i="1"/>
  <c r="F170" i="1"/>
  <c r="H174" i="1"/>
  <c r="H182" i="1"/>
  <c r="F174" i="1"/>
  <c r="H175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<sst xmlns="http://schemas.openxmlformats.org/spreadsheetml/2006/main" count="566" uniqueCount="214">
  <si>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</si>
  <si>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</si>
  <si>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</si>
  <si>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</si>
  <si>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</si>
  <si>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</si>
  <si>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</si>
  <si>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</si>
  <si>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</si>
  <si>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</si>
  <si>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</si>
  <si>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</si>
  <si>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</si>
  <si>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</si>
  <si>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</si>
  <si>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</si>
  <si>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</si>
  <si>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</si>
  <si>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</si>
  <si>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</si>
  <si>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</si>
  <si>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</si>
  <si>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</si>
  <si>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</si>
  <si>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</si>
  <si>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</si>
  <si>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</si>
  <si>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</si>
  <si>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</si>
  <si>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</si>
  <si>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</si>
  <si>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</si>
  <si>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</si>
  <si>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</si>
  <si>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</si>
  <si>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</si>
  <si>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</si>
  <si>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</si>
  <si>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</si>
  <si>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</si>
  <si>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</si>
  <si>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</si>
  <si>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</si>
  <si>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</si>
  <si>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</si>
  <si>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</si>
  <si>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</si>
  <si>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</si>
  <si>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</si>
  <si>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</si>
  <si>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</si>
  <si>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</si>
  <si>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</si>
  <si>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</si>
  <si>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</si>
  <si>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</si>
  <si>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</si>
  <si>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</si>
  <si>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</si>
  <si>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</si>
  <si>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</si>
  <si>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</si>
  <si>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</si>
  <si>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</si>
  <si>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</si>
  <si>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</si>
  <si>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</si>
  <si>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</si>
  <si>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</si>
  <si>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</si>
  <si>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</si>
  <si>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</si>
  <si>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</si>
  <si>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</si>
  <si>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</si>
  <si>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</si>
  <si>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</si>
  <si>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</si>
  <si>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</si>
  <si>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</si>
  <si>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</si>
  <si>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</si>
  <si>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</si>
  <si>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</si>
  <si>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</si>
  <si>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</si>
  <si>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</si>
  <si>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</si>
  <si>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</si>
  <si>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</si>
  <si>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</si>
  <si>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</si>
  <si>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</si>
  <si>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</si>
  <si>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</si>
  <si>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</si>
  <si>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</si>
  <si>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</si>
  <si>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</si>
  <si>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</si>
  <si>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</si>
  <si>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</si>
  <si>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</si>
  <si>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</si>
  <si>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</si>
  <si>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</si>
  <si>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</si>
  <si>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</si>
  <si>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</si>
  <si>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</si>
  <si>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</si>
  <si>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</si>
  <si>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</si>
  <si>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</si>
  <si>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</si>
  <si>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</si>
  <si>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</si>
  <si>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</si>
  <si>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</si>
  <si>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</si>
  <si>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</si>
  <si>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</si>
  <si>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</si>
  <si>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</si>
  <si>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</si>
  <si>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</si>
  <si>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</si>
  <si>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</si>
  <si>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</si>
  <si>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</si>
  <si>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</si>
  <si>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</si>
  <si>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</si>
  <si>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</si>
  <si>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</si>
  <si>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</si>
  <si>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</si>
  <si>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</si>
  <si>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</si>
  <si>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</si>
  <si>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</si>
  <si>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</si>
  <si>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</si>
  <si>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</si>
  <si>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</si>
  <si>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</si>
  <si>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</si>
  <si>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</si>
  <si>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</si>
  <si>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</si>
  <si>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</si>
  <si>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</si>
  <si>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</si>
  <si>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</si>
  <si>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</si>
  <si>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</si>
  <si>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</si>
  <si>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</si>
  <si>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</si>
  <si>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</si>
  <si>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</si>
  <si>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</si>
  <si>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</si>
  <si>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</si>
  <si>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</si>
  <si>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</si>
  <si>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</si>
  <si>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</si>
  <si>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</si>
  <si>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</si>
  <si>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</si>
  <si>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</si>
  <si>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</si>
  <si>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</si>
  <si>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</si>
  <si>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303</t>
  </si>
  <si>
    <t>Работы (услуги) по управлению многоквартирным домом</t>
  </si>
  <si>
    <t>Техническое освидетельствование лифтов.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</si>
  <si>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</si>
  <si>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</si>
  <si>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</si>
  <si>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</si>
  <si>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</si>
  <si>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</si>
  <si>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пластиковых входных дверей 2 шт.</t>
  </si>
  <si>
    <t xml:space="preserve">  -  покраска (обновление) бордюров и разлиновка парковочных мест</t>
  </si>
  <si>
    <t xml:space="preserve">  -  покраска металлического ограждения</t>
  </si>
  <si>
    <t xml:space="preserve">  -  замена светильников на лестничном клетке на светодиодные с датчиком движения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</si>
  <si>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</si>
  <si>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</si>
  <si>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303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</si>
  <si>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</si>
  <si>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</si>
  <si>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</si>
  <si>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</si>
  <si>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</si>
  <si>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</si>
  <si>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</si>
  <si>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</si>
  <si>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</si>
  <si>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АВР 1/20 от 30.01.2020, счет №In/O-0180172 от 27.11.2019</t>
  </si>
  <si>
    <t>Изготовление и монтаж дорожного знака.</t>
  </si>
  <si>
    <t>АВР 3/20 от 12.03.2020, АВР Решение, счет №18139 от 17.03.2020</t>
  </si>
  <si>
    <t>АВР 2/20 от 24.03.2020, счет от 12.03.2020</t>
  </si>
  <si>
    <t>Изготовление и монтаж резинопола на крыльцо.</t>
  </si>
  <si>
    <t>Испытание ограждений кровли крыши.</t>
  </si>
  <si>
    <t>АВР 4/20 от 07.09.2020, Решение, счет №1028 от 13.07.2020</t>
  </si>
  <si>
    <t>Покупка и монтаж корпуса замка на двери проходного марша (2 и 3 этажи).</t>
  </si>
  <si>
    <t>АВР 5/20 от 27.11.2020, Решение</t>
  </si>
  <si>
    <t>АВР 9/20 от 29.12.2020</t>
  </si>
  <si>
    <t>АВР 8/20 от 29.12.2020</t>
  </si>
  <si>
    <t>АВР 7/20 от 29.12.2020, счет №205 от 17.08.2020</t>
  </si>
  <si>
    <t>АВР 6/20 от 29.12.2020, счет №1737 от 03.08.2020</t>
  </si>
  <si>
    <t>Ремонт прибора учета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</si>
</sst>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1" fillId="0" borderId="0"/>
    <xf numFmtId="0" fontId="8" fillId="0" borderId="0"/>
    <xf numFmtId="0" fontId="8" fillId="0" borderId="0"/>
  </cellStyleXfs>
  <cellXfs count="183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5" applyFont="1" applyFill="1" applyBorder="1" applyAlignment="1"/>
    <xf numFmtId="0" fontId="11" fillId="0" borderId="0" xfId="5" applyFill="1" applyBorder="1" applyAlignment="1"/>
    <xf numFmtId="0" fontId="35" fillId="0" borderId="0" xfId="5" applyFont="1" applyFill="1" applyBorder="1" applyAlignment="1">
      <alignment wrapText="1"/>
    </xf>
    <xf numFmtId="0" fontId="35" fillId="0" borderId="0" xfId="5" applyFont="1" applyFill="1" applyBorder="1" applyAlignment="1"/>
    <xf numFmtId="0" fontId="11" fillId="0" borderId="0" xfId="6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4" fontId="25" fillId="0" borderId="0" xfId="6" applyNumberFormat="1" applyFont="1" applyFill="1" applyBorder="1" applyAlignment="1"/>
    <xf numFmtId="4" fontId="11" fillId="0" borderId="0" xfId="6" applyNumberFormat="1" applyFill="1" applyBorder="1" applyAlignment="1"/>
    <xf numFmtId="1" fontId="11" fillId="0" borderId="0" xfId="6" applyNumberFormat="1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4" fontId="25" fillId="0" borderId="0" xfId="0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9" fillId="0" borderId="0" xfId="2" applyFont="1" applyFill="1" applyBorder="1" applyAlignment="1"/>
    <xf numFmtId="0" fontId="8" fillId="0" borderId="0" xfId="7" applyFont="1" applyFill="1" applyBorder="1" applyAlignment="1">
      <alignment wrapText="1"/>
    </xf>
    <xf numFmtId="0" fontId="8" fillId="0" borderId="0" xfId="7" applyFont="1" applyFill="1" applyBorder="1" applyAlignment="1">
      <alignment horizontal="center"/>
    </xf>
    <xf numFmtId="1" fontId="8" fillId="0" borderId="0" xfId="7" applyNumberFormat="1" applyFill="1" applyBorder="1" applyAlignment="1">
      <alignment horizontal="center"/>
    </xf>
    <xf numFmtId="4" fontId="25" fillId="0" borderId="0" xfId="7" applyNumberFormat="1" applyFont="1" applyFill="1" applyBorder="1" applyAlignment="1"/>
    <xf numFmtId="0" fontId="7" fillId="0" borderId="0" xfId="8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6" fillId="0" borderId="0" xfId="5" applyFont="1" applyFill="1" applyBorder="1" applyAlignment="1"/>
    <xf numFmtId="0" fontId="6" fillId="0" borderId="0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2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4" fillId="0" borderId="0" xfId="5" applyFont="1" applyFill="1" applyBorder="1" applyAlignment="1"/>
    <xf numFmtId="0" fontId="1" fillId="0" borderId="0" xfId="6" applyFont="1" applyFill="1" applyBorder="1" applyAlignment="1"/>
    <xf numFmtId="0" fontId="10" fillId="0" borderId="0" xfId="2" applyFont="1" applyFill="1" applyBorder="1" applyAlignme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4" xfId="4"/>
    <cellStyle name="Обычный 4 2" xfId="6"/>
    <cellStyle name="Обычный 5" xfId="5"/>
    <cellStyle name="Обычный 5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196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0" t="s">
        <v>1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81</v>
      </c>
      <c r="R8" s="16"/>
    </row>
    <row r="9" spans="1:18" ht="18.75" customHeight="1" outlineLevel="1">
      <c r="A9" s="170" t="s">
        <v>2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82</v>
      </c>
    </row>
    <row r="10" spans="1:18" ht="18.75" customHeight="1" outlineLevel="1">
      <c r="A10" s="170" t="s">
        <v>3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1530444.5999999996</v>
      </c>
      <c r="K10" s="109"/>
      <c r="L10" s="174"/>
      <c r="M10" s="109"/>
      <c r="N10" s="109"/>
      <c r="O10" s="70" t="s">
        <v>83</v>
      </c>
    </row>
    <row r="11" spans="1:18" outlineLevel="1">
      <c r="A11" s="170" t="s">
        <v>4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1981122.3900000008</v>
      </c>
      <c r="K11" s="109"/>
      <c r="L11" s="174"/>
      <c r="M11" s="109"/>
      <c r="N11" s="109"/>
      <c r="O11" s="70" t="s">
        <v>84</v>
      </c>
    </row>
    <row r="12" spans="1:18" ht="18.75" customHeight="1" outlineLevel="1">
      <c r="A12" s="170" t="s">
        <v>5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1623282.3900000008</v>
      </c>
      <c r="K12" s="109"/>
      <c r="L12" s="174"/>
      <c r="M12" s="109"/>
      <c r="N12" s="109"/>
      <c r="O12" s="70" t="s">
        <v>85</v>
      </c>
    </row>
    <row r="13" spans="1:18" ht="18.75" customHeight="1" outlineLevel="1">
      <c r="A13" s="170" t="s">
        <v>6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357840</v>
      </c>
      <c r="K13" s="109"/>
      <c r="L13" s="174"/>
      <c r="M13" s="109"/>
      <c r="N13" s="109"/>
      <c r="O13" s="70" t="s">
        <v>86</v>
      </c>
    </row>
    <row r="14" spans="1:18" ht="18.75" customHeight="1" outlineLevel="1">
      <c r="A14" s="170" t="s">
        <v>7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9"/>
      <c r="L14" s="174"/>
      <c r="M14" s="109"/>
      <c r="N14" s="109"/>
      <c r="O14" s="70" t="s">
        <v>87</v>
      </c>
    </row>
    <row r="15" spans="1:18" ht="18.75" customHeight="1" outlineLevel="1">
      <c r="A15" s="170" t="s">
        <v>8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1925960.53</v>
      </c>
      <c r="K15" s="109"/>
      <c r="L15" s="174"/>
      <c r="M15" s="109"/>
      <c r="N15" s="109"/>
      <c r="O15" s="70" t="s">
        <v>88</v>
      </c>
    </row>
    <row r="16" spans="1:18" ht="18.75" customHeight="1" outlineLevel="1">
      <c r="A16" s="170" t="s">
        <v>9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1925960.53</v>
      </c>
      <c r="K16" s="109"/>
      <c r="L16" s="174"/>
      <c r="M16" s="109"/>
      <c r="N16" s="109"/>
      <c r="O16" s="70" t="s">
        <v>89</v>
      </c>
    </row>
    <row r="17" spans="1:23" ht="18.75" customHeight="1" outlineLevel="1">
      <c r="A17" s="170" t="s">
        <v>10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90</v>
      </c>
    </row>
    <row r="18" spans="1:23" ht="18.75" customHeight="1" outlineLevel="1">
      <c r="A18" s="170" t="s">
        <v>11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91</v>
      </c>
    </row>
    <row r="19" spans="1:23" ht="18.75" customHeight="1" outlineLevel="1">
      <c r="A19" s="170" t="s">
        <v>12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92</v>
      </c>
    </row>
    <row r="20" spans="1:23" ht="18.75" customHeight="1" outlineLevel="1">
      <c r="A20" s="170" t="s">
        <v>13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93</v>
      </c>
    </row>
    <row r="21" spans="1:23" ht="18.75" customHeight="1" outlineLevel="1">
      <c r="A21" s="170" t="s">
        <v>14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1925960.53</v>
      </c>
      <c r="K21" s="109"/>
      <c r="L21" s="174"/>
      <c r="M21" s="109"/>
      <c r="N21" s="109"/>
      <c r="O21" s="70" t="s">
        <v>94</v>
      </c>
    </row>
    <row r="22" spans="1:23" ht="18.75" customHeight="1" outlineLevel="1">
      <c r="A22" s="170" t="s">
        <v>15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95</v>
      </c>
    </row>
    <row r="23" spans="1:23" ht="18.75" customHeight="1" outlineLevel="1">
      <c r="A23" s="170" t="s">
        <v>16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96</v>
      </c>
    </row>
    <row r="24" spans="1:23" ht="18.75" customHeight="1" outlineLevel="1">
      <c r="A24" s="170" t="s">
        <v>17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1585606.4600000002</v>
      </c>
      <c r="K24" s="109"/>
      <c r="L24" s="17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566281.80000000005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2">
        <f>VLOOKUP(A29,ПТО!$A$39:$D$53,2,FALSE)</f>
        <v>169079.4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75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58149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107352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69778.8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201285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1" t="str">
        <f>ПТО!A46</f>
        <v>Работы (услуги) по управлению многоквартирным домом</v>
      </c>
      <c r="B35" s="151"/>
      <c r="C35" s="151"/>
      <c r="D35" s="151"/>
      <c r="E35" s="151"/>
      <c r="F35" s="152">
        <f>VLOOKUP(A35,ПТО!$A$39:$D$53,2,FALSE)</f>
        <v>447300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7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75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1" t="str">
        <f>ПТО!A2</f>
        <v>Техническое освидетельствование лифтов.</v>
      </c>
      <c r="B43" s="151"/>
      <c r="C43" s="151"/>
      <c r="D43" s="151"/>
      <c r="E43" s="151"/>
      <c r="F43" s="152">
        <f>VLOOKUP(A43,ПТО!$A$2:$D$31,4,FALSE)</f>
        <v>16200</v>
      </c>
      <c r="G43" s="152"/>
      <c r="H43" s="19" t="str">
        <f>VLOOKUP(A43,ПТО!$A$2:$D$31,2,FALSE)</f>
        <v>ежегодно</v>
      </c>
      <c r="I43" s="153">
        <f>VLOOKUP(A43,ПТО!$A$2:$D$31,3,FALSE)</f>
        <v>2</v>
      </c>
      <c r="J43" s="153"/>
      <c r="K43" s="109"/>
      <c r="L43" s="175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51" t="str">
        <f>ПТО!A3</f>
        <v>Техническое обслуживание системы видеонаблюдения.</v>
      </c>
      <c r="B44" s="151"/>
      <c r="C44" s="151"/>
      <c r="D44" s="151"/>
      <c r="E44" s="151"/>
      <c r="F44" s="152">
        <f>VLOOKUP(A44,ПТО!$A$2:$D$31,4,FALSE)</f>
        <v>26400</v>
      </c>
      <c r="G44" s="152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09"/>
      <c r="L44" s="175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51" t="str">
        <f>ПТО!A4</f>
        <v>Приобретение новогодней гирлянды.</v>
      </c>
      <c r="B45" s="151"/>
      <c r="C45" s="151"/>
      <c r="D45" s="151"/>
      <c r="E45" s="151"/>
      <c r="F45" s="152">
        <f>VLOOKUP(A45,ПТО!$A$2:$D$31,4,FALSE)</f>
        <v>484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75"/>
      <c r="M45" s="115"/>
      <c r="N45" s="109"/>
      <c r="O45" s="23" t="str">
        <f t="shared" si="1"/>
        <v>Приобретение новогодней гирлянды.</v>
      </c>
      <c r="R45" s="22" t="s">
        <v>71</v>
      </c>
    </row>
    <row r="46" spans="1:18" ht="51" customHeight="1" outlineLevel="1">
      <c r="A46" s="151" t="str">
        <f>ПТО!A5</f>
        <v>Приобретение и установка таблички по пожарной безопасности.</v>
      </c>
      <c r="B46" s="151"/>
      <c r="C46" s="151"/>
      <c r="D46" s="151"/>
      <c r="E46" s="151"/>
      <c r="F46" s="152">
        <f>VLOOKUP(A46,ПТО!$A$2:$D$31,4,FALSE)</f>
        <v>250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9"/>
      <c r="L46" s="175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51" t="str">
        <f>ПТО!A6</f>
        <v>Изготовление и монтаж дорожного знака.</v>
      </c>
      <c r="B47" s="151"/>
      <c r="C47" s="151"/>
      <c r="D47" s="151"/>
      <c r="E47" s="151"/>
      <c r="F47" s="152">
        <f>VLOOKUP(A47,ПТО!$A$2:$D$31,4,FALSE)</f>
        <v>656.1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9"/>
      <c r="L47" s="175"/>
      <c r="M47" s="115"/>
      <c r="N47" s="109"/>
      <c r="O47" s="23" t="str">
        <f t="shared" si="1"/>
        <v>Изготовление и монтаж дорожного знака.</v>
      </c>
      <c r="R47" s="22" t="s">
        <v>71</v>
      </c>
    </row>
    <row r="48" spans="1:18" ht="51" customHeight="1" outlineLevel="1">
      <c r="A48" s="151" t="str">
        <f>ПТО!A7</f>
        <v>Изготовление и монтаж резинопола на крыльцо.</v>
      </c>
      <c r="B48" s="151"/>
      <c r="C48" s="151"/>
      <c r="D48" s="151"/>
      <c r="E48" s="151"/>
      <c r="F48" s="152">
        <f>VLOOKUP(A48,ПТО!$A$2:$D$31,4,FALSE)</f>
        <v>107981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9"/>
      <c r="L48" s="175"/>
      <c r="M48" s="115"/>
      <c r="N48" s="109"/>
      <c r="O48" s="23" t="str">
        <f t="shared" si="1"/>
        <v>Изготовление и монтаж резинопола на крыльцо.</v>
      </c>
      <c r="R48" s="22" t="s">
        <v>71</v>
      </c>
    </row>
    <row r="49" spans="1:18" ht="51" customHeight="1" outlineLevel="1">
      <c r="A49" s="151" t="str">
        <f>ПТО!A8</f>
        <v>Покупка и монтаж корпуса замка на двери проходного марша (2 и 3 этажи).</v>
      </c>
      <c r="B49" s="151"/>
      <c r="C49" s="151"/>
      <c r="D49" s="151"/>
      <c r="E49" s="151"/>
      <c r="F49" s="152">
        <f>VLOOKUP(A49,ПТО!$A$2:$D$31,4,FALSE)</f>
        <v>1940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9"/>
      <c r="L49" s="175"/>
      <c r="M49" s="115"/>
      <c r="N49" s="109"/>
      <c r="O49" s="23" t="str">
        <f t="shared" si="1"/>
        <v>Покупка и монтаж корпуса замка на двери проходного марша (2 и 3 этажи).</v>
      </c>
      <c r="R49" s="22" t="s">
        <v>71</v>
      </c>
    </row>
    <row r="50" spans="1:18" ht="51" customHeight="1" outlineLevel="1">
      <c r="A50" s="151" t="str">
        <f>ПТО!A9</f>
        <v>Испытание ограждений кровли крыши.</v>
      </c>
      <c r="B50" s="151"/>
      <c r="C50" s="151"/>
      <c r="D50" s="151"/>
      <c r="E50" s="151"/>
      <c r="F50" s="152">
        <f>VLOOKUP(A50,ПТО!$A$2:$D$31,4,FALSE)</f>
        <v>8050</v>
      </c>
      <c r="G50" s="152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9"/>
      <c r="L50" s="175"/>
      <c r="M50" s="115"/>
      <c r="N50" s="109"/>
      <c r="O50" s="23" t="str">
        <f t="shared" si="1"/>
        <v>Испытание ограждений кровли крыши.</v>
      </c>
      <c r="R50" s="22" t="s">
        <v>71</v>
      </c>
    </row>
    <row r="51" spans="1:18" ht="51" customHeight="1" outlineLevel="1">
      <c r="A51" s="151" t="str">
        <f>ПТО!A10</f>
        <v>Ремонт прибора учета тепловой энергии.</v>
      </c>
      <c r="B51" s="151"/>
      <c r="C51" s="151"/>
      <c r="D51" s="151"/>
      <c r="E51" s="151"/>
      <c r="F51" s="152">
        <f>VLOOKUP(A51,ПТО!$A$2:$D$31,4,FALSE)</f>
        <v>5428</v>
      </c>
      <c r="G51" s="152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9"/>
      <c r="L51" s="175"/>
      <c r="M51" s="115"/>
      <c r="N51" s="109"/>
      <c r="O51" s="23" t="str">
        <f t="shared" si="1"/>
        <v>Ремонт прибора учета тепловой энергии.</v>
      </c>
      <c r="R51" s="22" t="s">
        <v>71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75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75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75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7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7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7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7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7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7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9" t="s">
        <v>26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98</v>
      </c>
    </row>
    <row r="76" spans="1:16384" ht="18.75" customHeight="1" outlineLevel="1">
      <c r="A76" s="169" t="s">
        <v>27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99</v>
      </c>
    </row>
    <row r="77" spans="1:16384" ht="21.75" customHeight="1" outlineLevel="1">
      <c r="A77" s="169" t="s">
        <v>28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100</v>
      </c>
    </row>
    <row r="78" spans="1:16384" ht="18.75" customHeight="1" outlineLevel="1">
      <c r="A78" s="169" t="s">
        <v>29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9" t="s">
        <v>1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102</v>
      </c>
    </row>
    <row r="82" spans="1:15" outlineLevel="1">
      <c r="A82" s="159" t="s">
        <v>2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103</v>
      </c>
    </row>
    <row r="83" spans="1:15" outlineLevel="1">
      <c r="A83" s="166" t="s">
        <v>3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233056.96</v>
      </c>
      <c r="K83" s="109"/>
      <c r="L83" s="176"/>
      <c r="M83" s="109"/>
      <c r="N83" s="109"/>
      <c r="O83" s="70" t="s">
        <v>104</v>
      </c>
    </row>
    <row r="84" spans="1:15" outlineLevel="1">
      <c r="A84" s="166" t="s">
        <v>15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105</v>
      </c>
    </row>
    <row r="85" spans="1:15" outlineLevel="1">
      <c r="A85" s="166" t="s">
        <v>16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106</v>
      </c>
    </row>
    <row r="86" spans="1:15" outlineLevel="1">
      <c r="A86" s="166" t="s">
        <v>17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283421.86</v>
      </c>
      <c r="K86" s="109"/>
      <c r="L86" s="176"/>
      <c r="M86" s="109"/>
      <c r="N86" s="109"/>
      <c r="O86" s="70" t="s">
        <v>107</v>
      </c>
    </row>
    <row r="87" spans="1:15" ht="18.75" customHeight="1" outlineLevel="1">
      <c r="A87" s="166" t="s">
        <v>26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108</v>
      </c>
    </row>
    <row r="88" spans="1:15" ht="18.75" customHeight="1" outlineLevel="1">
      <c r="A88" s="166" t="s">
        <v>27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109</v>
      </c>
    </row>
    <row r="89" spans="1:15" ht="18.75" customHeight="1" outlineLevel="1">
      <c r="A89" s="166" t="s">
        <v>28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110</v>
      </c>
    </row>
    <row r="90" spans="1:15" ht="18.75" customHeight="1" outlineLevel="1">
      <c r="A90" s="166" t="s">
        <v>29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0" t="s">
        <v>47</v>
      </c>
      <c r="B93" s="160"/>
      <c r="C93" s="160"/>
      <c r="D93" s="163" t="s">
        <v>48</v>
      </c>
      <c r="E93" s="163"/>
      <c r="F93" s="10" t="s">
        <v>49</v>
      </c>
      <c r="G93" s="160" t="s">
        <v>50</v>
      </c>
      <c r="H93" s="160"/>
      <c r="I93" s="160"/>
      <c r="J93" s="160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470425.77000000019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412654.18421052652</v>
      </c>
      <c r="L95" s="177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445362.54999999993</v>
      </c>
      <c r="L96" s="177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25063.220000000263</v>
      </c>
      <c r="L97" s="177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470425.77000000019</v>
      </c>
      <c r="L98" s="177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470425.77000000019</v>
      </c>
      <c r="L99" s="177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118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265093.75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19593.033998521805</v>
      </c>
      <c r="L103" s="177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261050.00000000009</v>
      </c>
      <c r="L104" s="177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4043.7499999999127</v>
      </c>
      <c r="L105" s="177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265093.75</v>
      </c>
      <c r="L106" s="177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265093.75</v>
      </c>
      <c r="L107" s="177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127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305715.90999999997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19813.085547634477</v>
      </c>
      <c r="L111" s="177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294587.37</v>
      </c>
      <c r="L112" s="177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11128.539999999979</v>
      </c>
      <c r="L113" s="177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305715.90999999997</v>
      </c>
      <c r="L114" s="177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305715.90999999997</v>
      </c>
      <c r="L115" s="177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135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361776.46999999986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638.15503342682234</v>
      </c>
      <c r="L119" s="47"/>
      <c r="O119" s="1" t="s">
        <v>137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345381.96999999991</v>
      </c>
      <c r="L120" s="47"/>
      <c r="O120" s="1" t="s">
        <v>138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16394.499999999942</v>
      </c>
      <c r="L121" s="47"/>
      <c r="O121" s="1" t="s">
        <v>139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361776.46999999986</v>
      </c>
      <c r="L122" s="47"/>
      <c r="O122" s="1" t="s">
        <v>140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361776.46999999986</v>
      </c>
      <c r="L123" s="47"/>
      <c r="O123" s="1" t="s">
        <v>141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59" t="s">
        <v>44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45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171</v>
      </c>
    </row>
    <row r="149" spans="1:15" ht="52.5" customHeight="1">
      <c r="A149" s="155" t="s">
        <v>190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196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54" t="s">
        <v>195</v>
      </c>
      <c r="B154" s="154"/>
      <c r="C154" s="154"/>
      <c r="D154" s="154"/>
      <c r="E154" s="27">
        <f>ПТО!G1</f>
        <v>102617.12</v>
      </c>
    </row>
    <row r="155" spans="1:15" ht="34.5" customHeight="1">
      <c r="A155" s="156" t="s">
        <v>194</v>
      </c>
      <c r="B155" s="156"/>
      <c r="C155" s="156"/>
      <c r="D155" s="156"/>
      <c r="E155" s="28">
        <f>J13</f>
        <v>357840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лифтов.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16200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2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1" t="str">
        <f t="shared" si="14"/>
        <v>Техническое обслуживание системы видеонаблюдения.</v>
      </c>
      <c r="B159" s="151"/>
      <c r="C159" s="151"/>
      <c r="D159" s="151"/>
      <c r="E159" s="151"/>
      <c r="F159" s="152">
        <f t="shared" si="15"/>
        <v>26400</v>
      </c>
      <c r="G159" s="152"/>
      <c r="H159" s="24" t="str">
        <f t="shared" si="16"/>
        <v>ежемесячно</v>
      </c>
      <c r="I159" s="153">
        <f t="shared" si="17"/>
        <v>12</v>
      </c>
      <c r="J159" s="153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51" t="str">
        <f t="shared" si="14"/>
        <v>Приобретение новогодней гирлянды.</v>
      </c>
      <c r="B160" s="151"/>
      <c r="C160" s="151"/>
      <c r="D160" s="151"/>
      <c r="E160" s="151"/>
      <c r="F160" s="152">
        <f t="shared" si="15"/>
        <v>484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Приобретение новогодней гирлянды.</v>
      </c>
    </row>
    <row r="161" spans="1:14" ht="28.5" customHeight="1">
      <c r="A161" s="151" t="str">
        <f>IF(N161&gt;0,N161,0)</f>
        <v>Приобретение и установка таблички по пожарной безопасности.</v>
      </c>
      <c r="B161" s="151"/>
      <c r="C161" s="151"/>
      <c r="D161" s="151"/>
      <c r="E161" s="151"/>
      <c r="F161" s="152">
        <f t="shared" si="15"/>
        <v>250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51" t="str">
        <f t="shared" si="14"/>
        <v>Изготовление и монтаж дорожного знака.</v>
      </c>
      <c r="B162" s="151"/>
      <c r="C162" s="151"/>
      <c r="D162" s="151"/>
      <c r="E162" s="151"/>
      <c r="F162" s="152">
        <f t="shared" si="15"/>
        <v>656.1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71</v>
      </c>
      <c r="N162" s="1" t="str">
        <v>Изготовление и монтаж дорожного знака.</v>
      </c>
    </row>
    <row r="163" spans="1:14" ht="28.5" customHeight="1">
      <c r="A163" s="151" t="str">
        <f t="shared" si="14"/>
        <v>Изготовление и монтаж резинопола на крыльцо.</v>
      </c>
      <c r="B163" s="151"/>
      <c r="C163" s="151"/>
      <c r="D163" s="151"/>
      <c r="E163" s="151"/>
      <c r="F163" s="152">
        <f t="shared" si="15"/>
        <v>107981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71</v>
      </c>
      <c r="N163" s="1" t="str">
        <v>Изготовление и монтаж резинопола на крыльцо.</v>
      </c>
    </row>
    <row r="164" spans="1:14" ht="28.5" customHeight="1">
      <c r="A164" s="151" t="str">
        <f t="shared" ref="A164:A187" si="18">IF(N164&gt;0,N164,0)</f>
        <v>Покупка и монтаж корпуса замка на двери проходного марша (2 и 3 этажи).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1940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71</v>
      </c>
      <c r="N164" s="1" t="str">
        <v>Покупка и монтаж корпуса замка на двери проходного марша (2 и 3 этажи).</v>
      </c>
    </row>
    <row r="165" spans="1:14" ht="28.5" customHeight="1">
      <c r="A165" s="151" t="str">
        <f t="shared" si="18"/>
        <v>Испытание ограждений кровли крыши.</v>
      </c>
      <c r="B165" s="151"/>
      <c r="C165" s="151"/>
      <c r="D165" s="151"/>
      <c r="E165" s="151"/>
      <c r="F165" s="152">
        <f t="shared" si="19"/>
        <v>8050</v>
      </c>
      <c r="G165" s="152"/>
      <c r="H165" s="29" t="str">
        <f t="shared" si="16"/>
        <v>разово</v>
      </c>
      <c r="I165" s="153">
        <f t="shared" si="20"/>
        <v>1</v>
      </c>
      <c r="J165" s="153"/>
      <c r="M165" s="22" t="s">
        <v>71</v>
      </c>
      <c r="N165" s="1" t="str">
        <v>Испытание ограждений кровли крыши.</v>
      </c>
    </row>
    <row r="166" spans="1:14" ht="28.5" customHeight="1">
      <c r="A166" s="151" t="str">
        <f t="shared" si="18"/>
        <v>Ремонт прибора учета тепловой энергии.</v>
      </c>
      <c r="B166" s="151"/>
      <c r="C166" s="151"/>
      <c r="D166" s="151"/>
      <c r="E166" s="151"/>
      <c r="F166" s="152">
        <f t="shared" si="19"/>
        <v>5428</v>
      </c>
      <c r="G166" s="152"/>
      <c r="H166" s="29" t="str">
        <f t="shared" si="16"/>
        <v>разово</v>
      </c>
      <c r="I166" s="153">
        <f t="shared" si="20"/>
        <v>1</v>
      </c>
      <c r="J166" s="153"/>
      <c r="M166" s="22" t="s">
        <v>71</v>
      </c>
      <c r="N166" s="1" t="str">
        <v>Ремонт прибора учета тепловой энергии.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71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71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71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4" t="s">
        <v>193</v>
      </c>
      <c r="B190" s="154"/>
      <c r="C190" s="154"/>
      <c r="D190" s="154"/>
      <c r="E190" s="27">
        <f>SUM(F158:G187)</f>
        <v>167389.1</v>
      </c>
    </row>
    <row r="191" spans="1:14" ht="51.75" customHeight="1">
      <c r="A191" s="154" t="s">
        <v>192</v>
      </c>
      <c r="B191" s="154"/>
      <c r="C191" s="154"/>
      <c r="D191" s="154"/>
      <c r="E191" s="27">
        <f>E190+E154-E155</f>
        <v>-87833.780000000028</v>
      </c>
    </row>
    <row r="192" spans="1:14">
      <c r="A192" s="104" t="s">
        <v>173</v>
      </c>
    </row>
    <row r="193" spans="1:10" ht="62.25" customHeight="1">
      <c r="A193" s="179" t="s">
        <v>191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73</v>
      </c>
    </row>
    <row r="195" spans="1:10" ht="18.75" customHeight="1">
      <c r="A195" s="178" t="str">
        <f>ПТО!F13</f>
        <v xml:space="preserve">  -  техническое освидетельствование лифтов</v>
      </c>
      <c r="B195" s="178"/>
      <c r="C195" s="178"/>
      <c r="D195" s="178"/>
      <c r="E195" s="178"/>
      <c r="F195" s="178"/>
      <c r="G195" s="178"/>
      <c r="H195" s="49">
        <f>ПТО!G13</f>
        <v>16200</v>
      </c>
      <c r="I195" s="50" t="s">
        <v>73</v>
      </c>
    </row>
    <row r="196" spans="1:10" ht="18.75" customHeight="1">
      <c r="A196" s="178" t="str">
        <f>ПТО!F14</f>
        <v xml:space="preserve">  -  техническое обслуживание системы видеонаблюдения</v>
      </c>
      <c r="B196" s="178"/>
      <c r="C196" s="178"/>
      <c r="D196" s="178"/>
      <c r="E196" s="178"/>
      <c r="F196" s="178"/>
      <c r="G196" s="178"/>
      <c r="H196" s="49">
        <f>ПТО!G14</f>
        <v>26400</v>
      </c>
      <c r="I196" s="50" t="s">
        <v>73</v>
      </c>
    </row>
    <row r="197" spans="1:10" ht="18.75" customHeight="1">
      <c r="A197" s="178" t="str">
        <f>ПТО!F15</f>
        <v xml:space="preserve">  -  замена светильников на лестничном клетке на светодиодные с датчиком движения</v>
      </c>
      <c r="B197" s="178"/>
      <c r="C197" s="178"/>
      <c r="D197" s="178"/>
      <c r="E197" s="178"/>
      <c r="F197" s="178"/>
      <c r="G197" s="178"/>
      <c r="H197" s="49">
        <f>ПТО!G15</f>
        <v>20000</v>
      </c>
      <c r="I197" s="50" t="s">
        <v>73</v>
      </c>
    </row>
    <row r="198" spans="1:10" ht="18.75" customHeight="1">
      <c r="A198" s="178" t="str">
        <f>ПТО!F16</f>
        <v xml:space="preserve">  -  покраска металлического ограждения</v>
      </c>
      <c r="B198" s="178"/>
      <c r="C198" s="178"/>
      <c r="D198" s="178"/>
      <c r="E198" s="178"/>
      <c r="F198" s="178"/>
      <c r="G198" s="178"/>
      <c r="H198" s="49">
        <f>ПТО!G16</f>
        <v>4000</v>
      </c>
      <c r="I198" s="52" t="s">
        <v>73</v>
      </c>
    </row>
    <row r="199" spans="1:10" ht="18.75" customHeight="1">
      <c r="A199" s="178" t="str">
        <f>ПТО!F17</f>
        <v xml:space="preserve">  -  покраска (обновление) бордюров и разлиновка парковочных мест</v>
      </c>
      <c r="B199" s="178"/>
      <c r="C199" s="178"/>
      <c r="D199" s="178"/>
      <c r="E199" s="178"/>
      <c r="F199" s="178"/>
      <c r="G199" s="178"/>
      <c r="H199" s="49">
        <f>ПТО!G17</f>
        <v>9000</v>
      </c>
      <c r="I199" s="50" t="s">
        <v>73</v>
      </c>
    </row>
    <row r="200" spans="1:10">
      <c r="A200" s="178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78"/>
      <c r="C200" s="178"/>
      <c r="D200" s="178"/>
      <c r="E200" s="178"/>
      <c r="F200" s="178"/>
      <c r="G200" s="178"/>
      <c r="H200" s="49">
        <f>ПТО!G18</f>
        <v>12000</v>
      </c>
      <c r="I200" s="50" t="s">
        <v>73</v>
      </c>
    </row>
    <row r="201" spans="1:10">
      <c r="A201" s="178" t="str">
        <f>ПТО!F19</f>
        <v xml:space="preserve">  -  ремонт асфальтного покрытия (трещины, ямы)  специализированной организацией</v>
      </c>
      <c r="B201" s="178"/>
      <c r="C201" s="178"/>
      <c r="D201" s="178"/>
      <c r="E201" s="178"/>
      <c r="F201" s="178"/>
      <c r="G201" s="178"/>
      <c r="H201" s="49">
        <f>ПТО!G19</f>
        <v>25000</v>
      </c>
      <c r="I201" s="50" t="s">
        <v>73</v>
      </c>
    </row>
    <row r="202" spans="1:10">
      <c r="A202" s="178" t="str">
        <f>ПТО!F20</f>
        <v xml:space="preserve">  -  изготовление и монтаж ограждения по периметру детской площадки</v>
      </c>
      <c r="B202" s="178"/>
      <c r="C202" s="178"/>
      <c r="D202" s="178"/>
      <c r="E202" s="178"/>
      <c r="F202" s="178"/>
      <c r="G202" s="178"/>
      <c r="H202" s="49">
        <f>ПТО!G20</f>
        <v>20000</v>
      </c>
      <c r="I202" s="50" t="s">
        <v>73</v>
      </c>
    </row>
    <row r="203" spans="1:10">
      <c r="A203" s="178" t="str">
        <f>ПТО!F21</f>
        <v xml:space="preserve">  -  изготовление и монтаж пластиковых входных дверей 2 шт.</v>
      </c>
      <c r="B203" s="178"/>
      <c r="C203" s="178"/>
      <c r="D203" s="178"/>
      <c r="E203" s="178"/>
      <c r="F203" s="178"/>
      <c r="G203" s="178"/>
      <c r="H203" s="49">
        <f>ПТО!G21</f>
        <v>70000</v>
      </c>
      <c r="I203" s="50" t="s">
        <v>73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73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73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73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73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73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73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73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73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73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203800</v>
      </c>
      <c r="I214" s="56" t="s">
        <v>76</v>
      </c>
    </row>
  </sheetData>
  <sheetProtection algorithmName="SHA-512" hashValue="9Yh1E08uSqPJB8So6uwzLEuyI+QaSuA9d2GoY9+/T4egMjXDJ7zeD058HU3Ku+2ZfHSPEsLxS2gGrtdXqSWJSg==" saltValue="9+fQErzE4t/z19fiTz8DV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8" sqref="F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195</v>
      </c>
      <c r="G1" s="101">
        <f>102617.12</f>
        <v>102617.12</v>
      </c>
    </row>
    <row r="2" spans="1:12" ht="18.75" customHeight="1">
      <c r="A2" s="117" t="s">
        <v>177</v>
      </c>
      <c r="B2" s="122" t="s">
        <v>179</v>
      </c>
      <c r="C2" s="122">
        <v>2</v>
      </c>
      <c r="D2" s="123">
        <v>16200</v>
      </c>
      <c r="E2" s="126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178</v>
      </c>
      <c r="B3" s="121" t="s">
        <v>180</v>
      </c>
      <c r="C3" s="121">
        <v>12</v>
      </c>
      <c r="D3" s="124">
        <f>2200*12</f>
        <v>26400</v>
      </c>
      <c r="E3" s="126" t="s">
        <v>209</v>
      </c>
      <c r="F3" s="30"/>
      <c r="G3" s="30"/>
      <c r="L3" s="33" t="str">
        <f t="shared" si="0"/>
        <v>ТР</v>
      </c>
    </row>
    <row r="4" spans="1:12" ht="18.75" customHeight="1">
      <c r="A4" s="134" t="s">
        <v>199</v>
      </c>
      <c r="B4" s="135" t="s">
        <v>198</v>
      </c>
      <c r="C4" s="136">
        <v>1</v>
      </c>
      <c r="D4" s="137">
        <v>484</v>
      </c>
      <c r="E4" s="138" t="s">
        <v>200</v>
      </c>
      <c r="F4" s="30"/>
      <c r="G4" s="30"/>
      <c r="L4" s="33" t="str">
        <f t="shared" si="0"/>
        <v>ТР</v>
      </c>
    </row>
    <row r="5" spans="1:12" ht="18.75" customHeight="1">
      <c r="A5" s="131" t="s">
        <v>197</v>
      </c>
      <c r="B5" s="139" t="s">
        <v>198</v>
      </c>
      <c r="C5" s="140">
        <v>1</v>
      </c>
      <c r="D5" s="141">
        <v>250</v>
      </c>
      <c r="E5" s="127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201</v>
      </c>
      <c r="B6" s="143" t="s">
        <v>198</v>
      </c>
      <c r="C6" s="122">
        <v>1</v>
      </c>
      <c r="D6" s="123">
        <v>656.1</v>
      </c>
      <c r="E6" s="129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19" t="s">
        <v>204</v>
      </c>
      <c r="B7" s="144" t="s">
        <v>198</v>
      </c>
      <c r="C7" s="121">
        <v>1</v>
      </c>
      <c r="D7" s="123">
        <v>107981</v>
      </c>
      <c r="E7" s="127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207</v>
      </c>
      <c r="B8" s="146" t="s">
        <v>198</v>
      </c>
      <c r="C8" s="121">
        <v>1</v>
      </c>
      <c r="D8" s="123">
        <v>1940</v>
      </c>
      <c r="E8" s="127" t="s">
        <v>208</v>
      </c>
      <c r="F8" s="45"/>
      <c r="G8" s="45"/>
      <c r="K8" s="43"/>
      <c r="L8" s="33" t="str">
        <f t="shared" si="0"/>
        <v>ТР</v>
      </c>
    </row>
    <row r="9" spans="1:12">
      <c r="A9" s="148" t="s">
        <v>205</v>
      </c>
      <c r="B9" s="146" t="s">
        <v>198</v>
      </c>
      <c r="C9" s="121">
        <v>1</v>
      </c>
      <c r="D9" s="123">
        <v>8050</v>
      </c>
      <c r="E9" s="127" t="s">
        <v>212</v>
      </c>
      <c r="F9" s="44"/>
      <c r="G9" s="44"/>
      <c r="K9" s="43"/>
      <c r="L9" s="33" t="str">
        <f t="shared" si="0"/>
        <v>ТР</v>
      </c>
    </row>
    <row r="10" spans="1:12">
      <c r="A10" s="149" t="s">
        <v>213</v>
      </c>
      <c r="B10" s="147" t="s">
        <v>198</v>
      </c>
      <c r="C10" s="122">
        <v>1</v>
      </c>
      <c r="D10" s="123">
        <v>5428</v>
      </c>
      <c r="E10" s="129" t="s">
        <v>211</v>
      </c>
      <c r="F10" s="132"/>
      <c r="L10" s="33" t="str">
        <f t="shared" si="0"/>
        <v>ТР</v>
      </c>
    </row>
    <row r="11" spans="1:12" ht="94.5">
      <c r="A11" s="120"/>
      <c r="B11" s="121"/>
      <c r="C11" s="121"/>
      <c r="D11" s="124"/>
      <c r="E11" s="129"/>
      <c r="F11" s="111" t="s">
        <v>191</v>
      </c>
      <c r="G11" s="111"/>
      <c r="L11" s="33">
        <f t="shared" si="0"/>
        <v>0</v>
      </c>
    </row>
    <row r="12" spans="1:12" ht="31.5">
      <c r="A12" s="120"/>
      <c r="B12" s="121"/>
      <c r="C12" s="121"/>
      <c r="D12" s="124"/>
      <c r="E12" s="129"/>
      <c r="F12" s="112" t="s">
        <v>72</v>
      </c>
      <c r="G12" s="113">
        <v>1200</v>
      </c>
      <c r="L12" s="33">
        <f t="shared" si="0"/>
        <v>0</v>
      </c>
    </row>
    <row r="13" spans="1:12" ht="31.5">
      <c r="A13" s="120"/>
      <c r="B13" s="121"/>
      <c r="C13" s="121"/>
      <c r="D13" s="124"/>
      <c r="E13" s="129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18"/>
      <c r="B14" s="121"/>
      <c r="C14" s="122"/>
      <c r="D14" s="123"/>
      <c r="E14" s="129"/>
      <c r="F14" s="112" t="s">
        <v>74</v>
      </c>
      <c r="G14" s="113">
        <v>26400</v>
      </c>
      <c r="L14" s="33">
        <f t="shared" si="0"/>
        <v>0</v>
      </c>
    </row>
    <row r="15" spans="1:12" ht="47.25">
      <c r="A15" s="118"/>
      <c r="B15" s="121"/>
      <c r="C15" s="125"/>
      <c r="D15" s="123"/>
      <c r="E15" s="130"/>
      <c r="F15" s="112" t="s">
        <v>187</v>
      </c>
      <c r="G15" s="113">
        <v>20000</v>
      </c>
      <c r="L15" s="33">
        <f t="shared" si="0"/>
        <v>0</v>
      </c>
    </row>
    <row r="16" spans="1:12" ht="31.5">
      <c r="A16" s="118"/>
      <c r="B16" s="121"/>
      <c r="C16" s="125"/>
      <c r="D16" s="123"/>
      <c r="E16" s="129"/>
      <c r="F16" s="112" t="s">
        <v>186</v>
      </c>
      <c r="G16" s="113">
        <v>4000</v>
      </c>
      <c r="L16" s="33">
        <f t="shared" si="0"/>
        <v>0</v>
      </c>
    </row>
    <row r="17" spans="1:12" ht="31.5">
      <c r="A17" s="119"/>
      <c r="B17" s="121"/>
      <c r="C17" s="121"/>
      <c r="D17" s="123"/>
      <c r="E17" s="129"/>
      <c r="F17" s="112" t="s">
        <v>185</v>
      </c>
      <c r="G17" s="113">
        <v>9000</v>
      </c>
      <c r="L17" s="33">
        <f t="shared" si="0"/>
        <v>0</v>
      </c>
    </row>
    <row r="18" spans="1:12" ht="63">
      <c r="A18" s="119"/>
      <c r="B18" s="121"/>
      <c r="C18" s="121"/>
      <c r="D18" s="123"/>
      <c r="E18" s="129"/>
      <c r="F18" s="112" t="s">
        <v>183</v>
      </c>
      <c r="G18" s="113">
        <v>12000</v>
      </c>
      <c r="L18" s="33">
        <f t="shared" si="0"/>
        <v>0</v>
      </c>
    </row>
    <row r="19" spans="1:12" ht="47.25">
      <c r="A19" s="119"/>
      <c r="B19" s="121"/>
      <c r="C19" s="121"/>
      <c r="D19" s="123"/>
      <c r="E19" s="129"/>
      <c r="F19" s="112" t="s">
        <v>188</v>
      </c>
      <c r="G19" s="113">
        <v>25000</v>
      </c>
      <c r="L19" s="33">
        <f t="shared" si="0"/>
        <v>0</v>
      </c>
    </row>
    <row r="20" spans="1:12" ht="31.5">
      <c r="A20" s="118"/>
      <c r="B20" s="121"/>
      <c r="C20" s="122"/>
      <c r="D20" s="123"/>
      <c r="E20" s="129"/>
      <c r="F20" s="112" t="s">
        <v>189</v>
      </c>
      <c r="G20" s="113">
        <v>20000</v>
      </c>
      <c r="L20" s="33">
        <f t="shared" si="0"/>
        <v>0</v>
      </c>
    </row>
    <row r="21" spans="1:12" ht="31.5">
      <c r="A21" s="119"/>
      <c r="B21" s="121"/>
      <c r="C21" s="121"/>
      <c r="D21" s="123"/>
      <c r="E21" s="129"/>
      <c r="F21" s="112" t="s">
        <v>184</v>
      </c>
      <c r="G21" s="113">
        <v>70000</v>
      </c>
      <c r="L21" s="33">
        <f t="shared" si="0"/>
        <v>0</v>
      </c>
    </row>
    <row r="22" spans="1:12">
      <c r="A22" s="120"/>
      <c r="B22" s="121"/>
      <c r="C22" s="121"/>
      <c r="D22" s="124"/>
      <c r="E22" s="127"/>
      <c r="F22" s="103"/>
      <c r="L22" s="33">
        <f t="shared" si="0"/>
        <v>0</v>
      </c>
    </row>
    <row r="23" spans="1:12">
      <c r="A23" s="118"/>
      <c r="B23" s="121"/>
      <c r="C23" s="122"/>
      <c r="D23" s="123"/>
      <c r="E23" s="129"/>
      <c r="F23" s="103"/>
      <c r="L23" s="33">
        <f t="shared" ref="L23:L31" si="1">IF(A23&gt;0,"ТР",0)</f>
        <v>0</v>
      </c>
    </row>
    <row r="24" spans="1:12">
      <c r="A24" s="119"/>
      <c r="B24" s="121"/>
      <c r="C24" s="121"/>
      <c r="D24" s="123"/>
      <c r="E24" s="129"/>
      <c r="F24" s="103"/>
      <c r="L24" s="33">
        <f t="shared" si="1"/>
        <v>0</v>
      </c>
    </row>
    <row r="25" spans="1:12">
      <c r="A25" s="30"/>
      <c r="B25" s="121"/>
      <c r="C25" s="122"/>
      <c r="D25" s="123"/>
      <c r="E25" s="130"/>
      <c r="F25" s="103"/>
      <c r="L25" s="33">
        <f t="shared" si="1"/>
        <v>0</v>
      </c>
    </row>
    <row r="26" spans="1:12">
      <c r="A26" s="133"/>
      <c r="B26" s="121"/>
      <c r="C26" s="122"/>
      <c r="D26" s="123"/>
      <c r="E26" s="129"/>
      <c r="F26" s="103"/>
      <c r="L26" s="33">
        <f t="shared" si="1"/>
        <v>0</v>
      </c>
    </row>
    <row r="27" spans="1:12">
      <c r="A27" s="131"/>
      <c r="B27" s="121"/>
      <c r="C27" s="122"/>
      <c r="D27" s="128"/>
      <c r="E27" s="132"/>
      <c r="F27" s="103"/>
      <c r="L27" s="33">
        <f t="shared" si="1"/>
        <v>0</v>
      </c>
    </row>
    <row r="28" spans="1:12">
      <c r="A28" s="131"/>
      <c r="B28" s="121"/>
      <c r="C28" s="122"/>
      <c r="D28" s="128"/>
      <c r="E28" s="132"/>
      <c r="F28" s="103"/>
      <c r="L28" s="33">
        <f t="shared" si="1"/>
        <v>0</v>
      </c>
    </row>
    <row r="29" spans="1:12">
      <c r="A29" s="131"/>
      <c r="B29" s="121"/>
      <c r="C29" s="122"/>
      <c r="D29" s="128"/>
      <c r="E29" s="130"/>
      <c r="F29" s="103"/>
      <c r="L29" s="33">
        <f t="shared" si="1"/>
        <v>0</v>
      </c>
    </row>
    <row r="30" spans="1:12">
      <c r="A30" s="133"/>
      <c r="B30" s="121"/>
      <c r="C30" s="122"/>
      <c r="D30" s="123"/>
      <c r="E30" s="129"/>
      <c r="F30" s="103"/>
      <c r="L30" s="33">
        <f t="shared" si="1"/>
        <v>0</v>
      </c>
    </row>
    <row r="31" spans="1:12">
      <c r="A31" s="150"/>
      <c r="B31" s="121"/>
      <c r="C31" s="139"/>
      <c r="D31" s="123"/>
      <c r="E31" s="130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566281.80000000005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566281.80000000005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169079.4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169079.4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58149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58149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107352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107352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69778.8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69778.8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201285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201285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447300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447300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vk5nAQ3gnKUC6iUCYZrdWc1MhYN/WiLQLiadDUw2yXDZ6pC12FSDolvhoCpjJU9k24rElBvvR9WmfxXjIRdETg==" saltValue="+Y5Gp9WGGsVJk1DXdybHt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7455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1530444.5999999996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1981122.3900000008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1623282.3900000008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357840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1925960.53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1925960.53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1925960.53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1585606.4600000002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104</v>
      </c>
      <c r="B27" s="75" t="s">
        <v>3</v>
      </c>
      <c r="C27" s="86">
        <v>233056.96</v>
      </c>
      <c r="D27" s="81" t="s">
        <v>59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107</v>
      </c>
      <c r="B30" s="75" t="s">
        <v>17</v>
      </c>
      <c r="C30" s="86">
        <v>283421.86</v>
      </c>
      <c r="D30" s="81" t="s">
        <v>65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470425.77000000019</v>
      </c>
      <c r="F37" s="94" t="s">
        <v>166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412654.18421052652</v>
      </c>
      <c r="D38" s="94" t="s">
        <v>164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445362.54999999993</v>
      </c>
      <c r="D39" s="94" t="s">
        <v>165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25063.220000000263</v>
      </c>
      <c r="D40" s="80" t="s">
        <v>58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470425.77000000019</v>
      </c>
      <c r="D41" s="80" t="s">
        <v>58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470425.77000000019</v>
      </c>
      <c r="D42" s="80" t="s">
        <v>58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265093.75</v>
      </c>
      <c r="F45" s="94" t="s">
        <v>166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19593.033998521805</v>
      </c>
      <c r="D46" s="94" t="s">
        <v>167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261050.00000000009</v>
      </c>
      <c r="D47" s="94" t="s">
        <v>165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4043.7499999999127</v>
      </c>
      <c r="D48" s="80" t="s">
        <v>58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265093.75</v>
      </c>
      <c r="D49" s="80" t="s">
        <v>58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265093.75</v>
      </c>
      <c r="D50" s="80" t="s">
        <v>58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305715.90999999997</v>
      </c>
      <c r="F53" s="94" t="s">
        <v>166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19813.085547634477</v>
      </c>
      <c r="D54" s="94" t="s">
        <v>167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294587.37</v>
      </c>
      <c r="D55" s="94" t="s">
        <v>165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11128.539999999979</v>
      </c>
      <c r="D56" s="80" t="s">
        <v>58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305715.90999999997</v>
      </c>
      <c r="D57" s="80" t="s">
        <v>58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305715.90999999997</v>
      </c>
      <c r="D58" s="80" t="s">
        <v>58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361776.46999999986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638.15503342682234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345381.96999999991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16394.499999999942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361776.46999999986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361776.46999999986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2021-03-29T05:55:37Z</dcterms:modified>
</cp:coreProperties>
</file>